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/>
  <mc:AlternateContent xmlns:mc="http://schemas.openxmlformats.org/markup-compatibility/2006">
    <mc:Choice Requires="x15">
      <x15ac:absPath xmlns:x15ac="http://schemas.microsoft.com/office/spreadsheetml/2010/11/ac" url="H:\TFAC\"/>
    </mc:Choice>
  </mc:AlternateContent>
  <xr:revisionPtr revIDLastSave="0" documentId="8_{9D3893E0-0F81-42B5-A71C-CCF92A36364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oints" sheetId="1" r:id="rId1"/>
    <sheet name="Projected Budget" sheetId="2" r:id="rId2"/>
    <sheet name="Service Trends" sheetId="3" r:id="rId3"/>
    <sheet name="Medical Referrals" sheetId="4" r:id="rId4"/>
  </sheets>
  <calcPr calcId="191029"/>
</workbook>
</file>

<file path=xl/calcChain.xml><?xml version="1.0" encoding="utf-8"?>
<calcChain xmlns="http://schemas.openxmlformats.org/spreadsheetml/2006/main">
  <c r="B9" i="4" l="1"/>
  <c r="I21" i="3"/>
  <c r="H21" i="3"/>
  <c r="I12" i="3"/>
  <c r="I9" i="3"/>
  <c r="K10" i="2"/>
  <c r="G10" i="2"/>
  <c r="F10" i="2"/>
  <c r="E10" i="2"/>
  <c r="D10" i="2"/>
  <c r="M8" i="2"/>
  <c r="I8" i="2"/>
  <c r="L7" i="2"/>
  <c r="I7" i="2"/>
  <c r="M7" i="2" s="1"/>
  <c r="I6" i="2"/>
  <c r="M6" i="2" s="1"/>
  <c r="L5" i="2"/>
  <c r="L10" i="2" s="1"/>
  <c r="H5" i="2"/>
  <c r="H10" i="2" s="1"/>
  <c r="G5" i="2"/>
  <c r="I5" i="2" s="1"/>
  <c r="M5" i="2" s="1"/>
  <c r="J4" i="2"/>
  <c r="J10" i="2" s="1"/>
  <c r="I4" i="2"/>
  <c r="M4" i="2" s="1"/>
  <c r="I10" i="2" l="1"/>
  <c r="M10" i="2" s="1"/>
</calcChain>
</file>

<file path=xl/sharedStrings.xml><?xml version="1.0" encoding="utf-8"?>
<sst xmlns="http://schemas.openxmlformats.org/spreadsheetml/2006/main" count="89" uniqueCount="80">
  <si>
    <t>Student Health &amp; Counseling Center</t>
  </si>
  <si>
    <t>SHCC 5-YEAR TRENDS</t>
  </si>
  <si>
    <t>SHCC Health Fee for 2020</t>
  </si>
  <si>
    <t>NOTE:</t>
  </si>
  <si>
    <t>Counseling</t>
  </si>
  <si>
    <t>FY21</t>
  </si>
  <si>
    <t>Health fee has remained the same ($139) for the past three years</t>
  </si>
  <si>
    <t>Medical</t>
  </si>
  <si>
    <t>Wellness Coaching</t>
  </si>
  <si>
    <t xml:space="preserve">R&amp;R </t>
  </si>
  <si>
    <t>TOTAL APPTS:</t>
  </si>
  <si>
    <t>DIFFERENCE:</t>
  </si>
  <si>
    <t>% INCREASE</t>
  </si>
  <si>
    <t>$139/6+ credits</t>
  </si>
  <si>
    <t>2016/17</t>
  </si>
  <si>
    <t>Starting FY19/20, there is an additional loan of $47,184 per year. The loan was from 2014 but is now coming out of SHCC budget</t>
  </si>
  <si>
    <t>Suicide Grant - has just ended and the work will be absorbed by SHCC. In order to take on the additional responsibilities, both Health Promotion staff must be at 12 month/1FTE. This will include costs of having the 10 month employee contracted as 12 months (estimated $7,550 increase) plus miscellaneous costs for programming.</t>
  </si>
  <si>
    <t>(332 crisis)</t>
  </si>
  <si>
    <t>NA</t>
  </si>
  <si>
    <t>In order to keep up with medical demand, SHCC is looking into a medical provider for 2 days/week</t>
  </si>
  <si>
    <t xml:space="preserve">see "medical referrals" </t>
  </si>
  <si>
    <t xml:space="preserve">At current fee, SHCC is predicted to end with $741,532. Must keep $300,000 (10-15%) in reserve/cash on hand for operating expenses. That leaves $441,532 to sustain SHCC. </t>
  </si>
  <si>
    <t>see "projected budget"</t>
  </si>
  <si>
    <t xml:space="preserve">Even though enrollment is decreasing, we see more students each year and our current fee is not sustainable to maintain that level of service. </t>
  </si>
  <si>
    <t>see "service trends"</t>
  </si>
  <si>
    <t>Index</t>
  </si>
  <si>
    <t>SHCC is requesting 4.3% increase of $6. This will raise the health fee from $139 to $145</t>
  </si>
  <si>
    <t>baseline</t>
  </si>
  <si>
    <t>Even with the requested fee increase, SHCC will be using $600,000 from the reserve/cash on hand.</t>
  </si>
  <si>
    <t>Name</t>
  </si>
  <si>
    <t>Fund</t>
  </si>
  <si>
    <t>July 1, 2019 Cash</t>
  </si>
  <si>
    <t>Without fee increase, SHCC will be able to work two years before funds are depleted.</t>
  </si>
  <si>
    <t>Cash 1/22/20</t>
  </si>
  <si>
    <t>(537 (intakes)</t>
  </si>
  <si>
    <t>2017/18</t>
  </si>
  <si>
    <t>(397 crisis)</t>
  </si>
  <si>
    <t>Proj. Revenues</t>
  </si>
  <si>
    <t>Proj. Expenses</t>
  </si>
  <si>
    <t>Proj. Transfers</t>
  </si>
  <si>
    <t>Proj. 6/30/20</t>
  </si>
  <si>
    <t>Proj. 6/30/21</t>
  </si>
  <si>
    <t>9.5% increase</t>
  </si>
  <si>
    <t>(615 intakes)</t>
  </si>
  <si>
    <t>SHC901</t>
  </si>
  <si>
    <t>2018/19</t>
  </si>
  <si>
    <t>(376 crisis)</t>
  </si>
  <si>
    <t>Undist Student Health Fee</t>
  </si>
  <si>
    <t>4.6% increase</t>
  </si>
  <si>
    <t>(644 intakes)</t>
  </si>
  <si>
    <t>$139/1+ credit</t>
  </si>
  <si>
    <t>2019/20</t>
  </si>
  <si>
    <t>(233 crisis)</t>
  </si>
  <si>
    <t>(only through end fall term)</t>
  </si>
  <si>
    <t>(286 intakes)</t>
  </si>
  <si>
    <t>so far winter term</t>
  </si>
  <si>
    <t>(52 crisis)</t>
  </si>
  <si>
    <t>3 weeks</t>
  </si>
  <si>
    <t>(94 intakes)</t>
  </si>
  <si>
    <t>at this rate, prediction for FY 19/20</t>
  </si>
  <si>
    <t>SHCC Medical Referrals</t>
  </si>
  <si>
    <t xml:space="preserve">This is new tracking data and has recently been more streamlined for future data. </t>
  </si>
  <si>
    <t>From 9/1/19 - 1/28/20</t>
  </si>
  <si>
    <t>ER</t>
  </si>
  <si>
    <t>Urgent Care</t>
  </si>
  <si>
    <t>PCP</t>
  </si>
  <si>
    <t>SHC904</t>
  </si>
  <si>
    <t>Health Service</t>
  </si>
  <si>
    <t>3% increase</t>
  </si>
  <si>
    <t>*down 1 medical provider</t>
  </si>
  <si>
    <t>*starting winter term, full counseling staff</t>
  </si>
  <si>
    <t xml:space="preserve">We are starting to document specific reasons why a student was referred out. This began the end of December. Those options and number so far: </t>
  </si>
  <si>
    <t>SHC906</t>
  </si>
  <si>
    <t>Bldg Res 130001 (167-1000)</t>
  </si>
  <si>
    <t>SHC916</t>
  </si>
  <si>
    <t>Health &amp; Counseling Building Fee</t>
  </si>
  <si>
    <t>Services outside our scope</t>
  </si>
  <si>
    <t>Student wanted to be seen before next available appointment</t>
  </si>
  <si>
    <t>SHC917</t>
  </si>
  <si>
    <t>Equip Resrv Unrstr Health Svc130001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</si>
</sst>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0"/>
      <color rgb="FF000000"/>
      <name val="Arial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rgb="FF34A853"/>
      <name val="Arial"/>
      <family val="2"/>
    </font>
    <font>
      <sz val="11"/>
      <color rgb="FF000000"/>
      <name val="Calibri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Roboto"/>
    </font>
    <font>
      <i/>
      <sz val="12"/>
      <name val="Arial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1" xfId="0" applyFont="1" applyBorder="1" applyAlignment="1">
      <alignment vertical="top"/>
    </xf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/>
    <xf numFmtId="43" fontId="4" fillId="0" borderId="0" xfId="0" applyNumberFormat="1" applyFont="1" applyAlignment="1">
      <alignment vertical="top"/>
    </xf>
    <xf numFmtId="0" fontId="6" fillId="0" borderId="0" xfId="0" applyFont="1" applyAlignme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3" fillId="2" borderId="0" xfId="0" applyFont="1" applyFill="1" applyAlignment="1">
      <alignment vertical="center"/>
    </xf>
    <xf numFmtId="0" fontId="9" fillId="0" borderId="0" xfId="0" applyFont="1" applyAlignment="1"/>
    <xf numFmtId="0" fontId="3" fillId="2" borderId="0" xfId="0" applyFont="1" applyFill="1" applyAlignment="1">
      <alignment wrapText="1"/>
    </xf>
    <xf numFmtId="0" fontId="7" fillId="0" borderId="0" xfId="0" applyFont="1" applyAlignment="1"/>
    <xf numFmtId="0" fontId="3" fillId="0" borderId="0" xfId="0" applyFont="1" applyAlignment="1">
      <alignment wrapText="1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vertical="top"/>
    </xf>
    <xf numFmtId="43" fontId="1" fillId="0" borderId="0" xfId="0" applyNumberFormat="1" applyFont="1" applyAlignment="1">
      <alignment vertical="top"/>
    </xf>
    <xf numFmtId="0" fontId="3" fillId="2" borderId="0" xfId="0" applyFont="1" applyFill="1" applyAlignment="1">
      <alignment vertical="center"/>
    </xf>
    <xf numFmtId="43" fontId="1" fillId="3" borderId="0" xfId="0" applyNumberFormat="1" applyFont="1" applyFill="1" applyAlignment="1">
      <alignment vertical="top"/>
    </xf>
    <xf numFmtId="0" fontId="3" fillId="2" borderId="0" xfId="0" applyFont="1" applyFill="1" applyAlignment="1">
      <alignment wrapText="1"/>
    </xf>
    <xf numFmtId="14" fontId="1" fillId="3" borderId="0" xfId="0" applyNumberFormat="1" applyFont="1" applyFill="1" applyAlignment="1">
      <alignment vertical="top"/>
    </xf>
    <xf numFmtId="43" fontId="1" fillId="4" borderId="0" xfId="0" applyNumberFormat="1" applyFont="1" applyFill="1" applyAlignment="1">
      <alignment vertical="top"/>
    </xf>
    <xf numFmtId="0" fontId="10" fillId="0" borderId="0" xfId="0" applyFont="1" applyAlignment="1">
      <alignment horizontal="center"/>
    </xf>
    <xf numFmtId="14" fontId="1" fillId="4" borderId="0" xfId="0" applyNumberFormat="1" applyFont="1" applyFill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4" fillId="3" borderId="0" xfId="0" applyNumberFormat="1" applyFont="1" applyFill="1" applyAlignment="1">
      <alignment horizontal="right" vertical="top"/>
    </xf>
    <xf numFmtId="0" fontId="9" fillId="2" borderId="0" xfId="0" applyFont="1" applyFill="1" applyAlignment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/>
    <xf numFmtId="0" fontId="9" fillId="2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wrapText="1"/>
    </xf>
    <xf numFmtId="164" fontId="4" fillId="4" borderId="0" xfId="0" applyNumberFormat="1" applyFont="1" applyFill="1" applyAlignment="1">
      <alignment horizontal="right" vertical="top"/>
    </xf>
    <xf numFmtId="0" fontId="5" fillId="0" borderId="0" xfId="0" applyFont="1" applyAlignment="1">
      <alignment wrapText="1"/>
    </xf>
    <xf numFmtId="164" fontId="4" fillId="4" borderId="0" xfId="0" applyNumberFormat="1" applyFont="1" applyFill="1" applyAlignment="1">
      <alignment vertical="top"/>
    </xf>
    <xf numFmtId="0" fontId="5" fillId="0" borderId="0" xfId="0" applyFont="1" applyAlignment="1">
      <alignment horizontal="right" wrapText="1"/>
    </xf>
    <xf numFmtId="0" fontId="3" fillId="0" borderId="0" xfId="0" applyFont="1" applyAlignment="1"/>
    <xf numFmtId="0" fontId="5" fillId="0" borderId="2" xfId="0" applyFont="1" applyBorder="1" applyAlignment="1">
      <alignment wrapText="1"/>
    </xf>
    <xf numFmtId="0" fontId="9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14" fillId="5" borderId="0" xfId="0" applyFont="1" applyFill="1" applyAlignment="1">
      <alignment wrapText="1"/>
    </xf>
    <xf numFmtId="0" fontId="15" fillId="0" borderId="0" xfId="0" applyFont="1"/>
    <xf numFmtId="164" fontId="16" fillId="0" borderId="0" xfId="0" applyNumberFormat="1" applyFont="1" applyAlignment="1">
      <alignment horizontal="right" vertical="top"/>
    </xf>
    <xf numFmtId="164" fontId="17" fillId="3" borderId="0" xfId="0" applyNumberFormat="1" applyFont="1" applyFill="1" applyAlignment="1">
      <alignment horizontal="right" vertical="top"/>
    </xf>
    <xf numFmtId="164" fontId="18" fillId="4" borderId="0" xfId="0" applyNumberFormat="1" applyFont="1" applyFill="1" applyAlignment="1">
      <alignment horizontal="right" vertical="top"/>
    </xf>
    <xf numFmtId="164" fontId="4" fillId="0" borderId="0" xfId="0" applyNumberFormat="1" applyFont="1" applyAlignment="1">
      <alignment vertical="top"/>
    </xf>
    <xf numFmtId="164" fontId="4" fillId="3" borderId="0" xfId="0" applyNumberFormat="1" applyFont="1" applyFill="1" applyAlignment="1">
      <alignment vertical="top"/>
    </xf>
    <xf numFmtId="0" fontId="4" fillId="4" borderId="0" xfId="0" applyFont="1" applyFill="1" applyAlignment="1">
      <alignment vertical="top"/>
    </xf>
    <xf numFmtId="3" fontId="5" fillId="4" borderId="0" xfId="0" applyNumberFormat="1" applyFont="1" applyFill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55CC"/>
    <outlinePr summaryBelow="0" summaryRight="0"/>
    <pageSetUpPr fitToPage="1"/>
  </sheetPr>
  <dimension ref="A1:C20"/>
  <sheetViews>
    <sheetView tabSelected="1" workbookViewId="0">
      <selection sqref="A1:B1"/>
    </sheetView>
  </sheetViews>
  <sheetFormatPr defaultColWidth="14.42578125" defaultRowHeight="15.75" customHeight="1"/>
  <cols>
    <col min="2" max="2" width="107.5703125" customWidth="1"/>
    <col min="3" max="3" width="26.28515625" customWidth="1"/>
  </cols>
  <sheetData>
    <row r="1" spans="1:3">
      <c r="A1" s="56" t="s">
        <v>2</v>
      </c>
      <c r="B1" s="57"/>
    </row>
    <row r="2" spans="1:3" ht="15">
      <c r="A2" s="2"/>
      <c r="B2" s="2"/>
      <c r="C2" s="4" t="s">
        <v>3</v>
      </c>
    </row>
    <row r="3" spans="1:3" ht="15">
      <c r="A3" s="7">
        <v>1</v>
      </c>
      <c r="B3" s="9" t="s">
        <v>6</v>
      </c>
    </row>
    <row r="4" spans="1:3" ht="10.5" customHeight="1">
      <c r="A4" s="11"/>
      <c r="B4" s="13"/>
    </row>
    <row r="5" spans="1:3" ht="30">
      <c r="A5" s="7">
        <v>2</v>
      </c>
      <c r="B5" s="15" t="s">
        <v>15</v>
      </c>
    </row>
    <row r="6" spans="1:3" ht="8.25" customHeight="1">
      <c r="A6" s="11"/>
      <c r="B6" s="13"/>
    </row>
    <row r="7" spans="1:3" ht="60">
      <c r="A7" s="7">
        <v>3</v>
      </c>
      <c r="B7" s="15" t="s">
        <v>16</v>
      </c>
    </row>
    <row r="8" spans="1:3" ht="9.75" customHeight="1">
      <c r="A8" s="11"/>
      <c r="B8" s="13"/>
    </row>
    <row r="9" spans="1:3" ht="15">
      <c r="A9" s="7">
        <v>4</v>
      </c>
      <c r="B9" s="15" t="s">
        <v>19</v>
      </c>
      <c r="C9" s="4" t="s">
        <v>20</v>
      </c>
    </row>
    <row r="10" spans="1:3" ht="7.5" customHeight="1">
      <c r="A10" s="11"/>
      <c r="B10" s="13"/>
    </row>
    <row r="11" spans="1:3" ht="30">
      <c r="A11" s="7">
        <v>5</v>
      </c>
      <c r="B11" s="15" t="s">
        <v>21</v>
      </c>
      <c r="C11" s="4" t="s">
        <v>22</v>
      </c>
    </row>
    <row r="12" spans="1:3" ht="9" customHeight="1">
      <c r="A12" s="11"/>
      <c r="B12" s="13"/>
    </row>
    <row r="13" spans="1:3" ht="30">
      <c r="A13" s="7">
        <v>6</v>
      </c>
      <c r="B13" s="15" t="s">
        <v>23</v>
      </c>
      <c r="C13" s="4" t="s">
        <v>24</v>
      </c>
    </row>
    <row r="14" spans="1:3" ht="9" customHeight="1">
      <c r="A14" s="11"/>
      <c r="B14" s="13"/>
    </row>
    <row r="15" spans="1:3" ht="15">
      <c r="A15" s="7">
        <v>8</v>
      </c>
      <c r="B15" s="15" t="s">
        <v>26</v>
      </c>
    </row>
    <row r="16" spans="1:3" ht="9.75" customHeight="1">
      <c r="A16" s="11"/>
      <c r="B16" s="13"/>
    </row>
    <row r="17" spans="1:2" ht="15">
      <c r="A17" s="7">
        <v>9</v>
      </c>
      <c r="B17" s="15" t="s">
        <v>28</v>
      </c>
    </row>
    <row r="18" spans="1:2" ht="8.25" customHeight="1">
      <c r="A18" s="11"/>
      <c r="B18" s="13"/>
    </row>
    <row r="19" spans="1:2" ht="15">
      <c r="A19" s="7">
        <v>10</v>
      </c>
      <c r="B19" s="15" t="s">
        <v>32</v>
      </c>
    </row>
    <row r="20" spans="1:2" ht="9.75" customHeight="1">
      <c r="A20" s="20"/>
      <c r="B20" s="22"/>
    </row>
  </sheetData>
  <mergeCells count="1">
    <mergeCell ref="A1:B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00"/>
    <outlinePr summaryBelow="0" summaryRight="0"/>
    <pageSetUpPr fitToPage="1"/>
  </sheetPr>
  <dimension ref="A1:N11"/>
  <sheetViews>
    <sheetView workbookViewId="0"/>
  </sheetViews>
  <sheetFormatPr defaultColWidth="14.42578125" defaultRowHeight="15.75" customHeight="1"/>
  <sheetData>
    <row r="1" spans="1:14">
      <c r="A1" s="1" t="s">
        <v>0</v>
      </c>
      <c r="B1" s="3"/>
      <c r="C1" s="3"/>
      <c r="D1" s="5"/>
      <c r="E1" s="5"/>
      <c r="F1" s="5"/>
      <c r="G1" s="5"/>
      <c r="H1" s="5"/>
      <c r="I1" s="5"/>
      <c r="J1" s="3"/>
      <c r="K1" s="3"/>
      <c r="L1" s="3"/>
      <c r="M1" s="3"/>
      <c r="N1" s="3"/>
    </row>
    <row r="2" spans="1:14">
      <c r="A2" s="3"/>
      <c r="B2" s="3"/>
      <c r="C2" s="3"/>
      <c r="D2" s="5"/>
      <c r="E2" s="5"/>
      <c r="F2" s="5"/>
      <c r="G2" s="5"/>
      <c r="H2" s="5"/>
      <c r="I2" s="5"/>
      <c r="J2" s="58" t="s">
        <v>5</v>
      </c>
      <c r="K2" s="57"/>
      <c r="L2" s="57"/>
      <c r="M2" s="57"/>
      <c r="N2" s="3"/>
    </row>
    <row r="3" spans="1:14">
      <c r="A3" s="18" t="s">
        <v>25</v>
      </c>
      <c r="B3" s="18" t="s">
        <v>29</v>
      </c>
      <c r="C3" s="18" t="s">
        <v>30</v>
      </c>
      <c r="D3" s="19" t="s">
        <v>31</v>
      </c>
      <c r="E3" s="21" t="s">
        <v>33</v>
      </c>
      <c r="F3" s="21" t="s">
        <v>37</v>
      </c>
      <c r="G3" s="21" t="s">
        <v>38</v>
      </c>
      <c r="H3" s="21" t="s">
        <v>39</v>
      </c>
      <c r="I3" s="23" t="s">
        <v>40</v>
      </c>
      <c r="J3" s="24" t="s">
        <v>37</v>
      </c>
      <c r="K3" s="24" t="s">
        <v>38</v>
      </c>
      <c r="L3" s="24" t="s">
        <v>39</v>
      </c>
      <c r="M3" s="26" t="s">
        <v>41</v>
      </c>
      <c r="N3" s="3"/>
    </row>
    <row r="4" spans="1:14">
      <c r="A4" s="27" t="s">
        <v>44</v>
      </c>
      <c r="B4" s="3" t="s">
        <v>47</v>
      </c>
      <c r="C4" s="28">
        <v>130002</v>
      </c>
      <c r="D4" s="29">
        <v>773338.62</v>
      </c>
      <c r="E4" s="30">
        <v>-91129.09</v>
      </c>
      <c r="F4" s="30">
        <v>500000</v>
      </c>
      <c r="G4" s="30">
        <v>0</v>
      </c>
      <c r="H4" s="30">
        <v>0</v>
      </c>
      <c r="I4" s="30">
        <f t="shared" ref="I4:I8" si="0">SUM(E4:H4)</f>
        <v>408870.91000000003</v>
      </c>
      <c r="J4" s="38">
        <f>(1144000+500000)*0.95+50000</f>
        <v>1611800</v>
      </c>
      <c r="K4" s="40"/>
      <c r="L4" s="38">
        <v>-2000000</v>
      </c>
      <c r="M4" s="38">
        <f t="shared" ref="M4:M8" si="1">SUM(I4:L4)</f>
        <v>20670.910000000149</v>
      </c>
      <c r="N4" s="3"/>
    </row>
    <row r="5" spans="1:14">
      <c r="A5" s="27" t="s">
        <v>66</v>
      </c>
      <c r="B5" s="3" t="s">
        <v>67</v>
      </c>
      <c r="C5" s="28">
        <v>130001</v>
      </c>
      <c r="D5" s="29">
        <v>271691.37</v>
      </c>
      <c r="E5" s="30">
        <v>1388259.47</v>
      </c>
      <c r="F5" s="30">
        <v>70000</v>
      </c>
      <c r="G5" s="30">
        <f>-800000*1.074-200000-79000</f>
        <v>-1138200</v>
      </c>
      <c r="H5" s="30">
        <f>-40000+25000+79000</f>
        <v>64000</v>
      </c>
      <c r="I5" s="30">
        <f t="shared" si="0"/>
        <v>384059.47</v>
      </c>
      <c r="J5" s="38">
        <v>120000</v>
      </c>
      <c r="K5" s="38">
        <v>-2000000</v>
      </c>
      <c r="L5" s="38">
        <f>79000*2+2000000</f>
        <v>2158000</v>
      </c>
      <c r="M5" s="38">
        <f t="shared" si="1"/>
        <v>662059.47</v>
      </c>
      <c r="N5" s="3"/>
    </row>
    <row r="6" spans="1:14">
      <c r="A6" s="27" t="s">
        <v>72</v>
      </c>
      <c r="B6" s="3" t="s">
        <v>73</v>
      </c>
      <c r="C6" s="28">
        <v>844101</v>
      </c>
      <c r="D6" s="29">
        <v>24696.97</v>
      </c>
      <c r="E6" s="30">
        <v>25099.84</v>
      </c>
      <c r="F6" s="30">
        <v>0</v>
      </c>
      <c r="G6" s="30">
        <v>0</v>
      </c>
      <c r="H6" s="30">
        <v>40000</v>
      </c>
      <c r="I6" s="30">
        <f t="shared" si="0"/>
        <v>65099.839999999997</v>
      </c>
      <c r="J6" s="40"/>
      <c r="K6" s="40"/>
      <c r="L6" s="38">
        <v>0</v>
      </c>
      <c r="M6" s="38">
        <f t="shared" si="1"/>
        <v>65099.839999999997</v>
      </c>
      <c r="N6" s="3"/>
    </row>
    <row r="7" spans="1:14">
      <c r="A7" s="27" t="s">
        <v>74</v>
      </c>
      <c r="B7" s="3" t="s">
        <v>75</v>
      </c>
      <c r="C7" s="28">
        <v>199993</v>
      </c>
      <c r="D7" s="29">
        <v>122491.69</v>
      </c>
      <c r="E7" s="30">
        <v>131467.19</v>
      </c>
      <c r="F7" s="30">
        <v>40000</v>
      </c>
      <c r="G7" s="30">
        <v>0</v>
      </c>
      <c r="H7" s="30">
        <v>-79000</v>
      </c>
      <c r="I7" s="30">
        <f t="shared" si="0"/>
        <v>92467.19</v>
      </c>
      <c r="J7" s="40"/>
      <c r="K7" s="40"/>
      <c r="L7" s="38">
        <f>-79000*2</f>
        <v>-158000</v>
      </c>
      <c r="M7" s="38">
        <f t="shared" si="1"/>
        <v>-65532.81</v>
      </c>
      <c r="N7" s="3"/>
    </row>
    <row r="8" spans="1:14">
      <c r="A8" s="27" t="s">
        <v>78</v>
      </c>
      <c r="B8" s="3" t="s">
        <v>79</v>
      </c>
      <c r="C8" s="28">
        <v>130004</v>
      </c>
      <c r="D8" s="49">
        <v>82882.720000000001</v>
      </c>
      <c r="E8" s="50">
        <v>84234.75</v>
      </c>
      <c r="F8" s="50">
        <v>0</v>
      </c>
      <c r="G8" s="50">
        <v>0</v>
      </c>
      <c r="H8" s="50">
        <v>-25000</v>
      </c>
      <c r="I8" s="50">
        <f t="shared" si="0"/>
        <v>59234.75</v>
      </c>
      <c r="J8" s="51">
        <v>0</v>
      </c>
      <c r="K8" s="51">
        <v>0</v>
      </c>
      <c r="L8" s="51">
        <v>0</v>
      </c>
      <c r="M8" s="51">
        <f t="shared" si="1"/>
        <v>59234.75</v>
      </c>
      <c r="N8" s="3"/>
    </row>
    <row r="9" spans="1:14">
      <c r="A9" s="3"/>
      <c r="B9" s="3"/>
      <c r="C9" s="3"/>
      <c r="D9" s="52"/>
      <c r="E9" s="53"/>
      <c r="F9" s="53"/>
      <c r="G9" s="53"/>
      <c r="H9" s="53"/>
      <c r="I9" s="53"/>
      <c r="J9" s="54"/>
      <c r="K9" s="54"/>
      <c r="L9" s="54"/>
      <c r="M9" s="40"/>
      <c r="N9" s="3"/>
    </row>
    <row r="10" spans="1:14">
      <c r="A10" s="3"/>
      <c r="B10" s="3"/>
      <c r="C10" s="3"/>
      <c r="D10" s="29">
        <f t="shared" ref="D10:H10" si="2">SUM(D4:D8)</f>
        <v>1275101.3699999999</v>
      </c>
      <c r="E10" s="30">
        <f t="shared" si="2"/>
        <v>1537932.16</v>
      </c>
      <c r="F10" s="30">
        <f t="shared" si="2"/>
        <v>610000</v>
      </c>
      <c r="G10" s="30">
        <f t="shared" si="2"/>
        <v>-1138200</v>
      </c>
      <c r="H10" s="30">
        <f t="shared" si="2"/>
        <v>0</v>
      </c>
      <c r="I10" s="30">
        <f>SUM(E10:H10)</f>
        <v>1009732.1600000001</v>
      </c>
      <c r="J10" s="38">
        <f t="shared" ref="J10:L10" si="3">SUM(J4:J8)</f>
        <v>1731800</v>
      </c>
      <c r="K10" s="38">
        <f t="shared" si="3"/>
        <v>-2000000</v>
      </c>
      <c r="L10" s="38">
        <f t="shared" si="3"/>
        <v>0</v>
      </c>
      <c r="M10" s="38">
        <f>SUM(I10:L10)</f>
        <v>741532.16000000015</v>
      </c>
      <c r="N10" s="3"/>
    </row>
    <row r="11" spans="1:14">
      <c r="I11" s="55">
        <v>1009732</v>
      </c>
    </row>
  </sheetData>
  <mergeCells count="1">
    <mergeCell ref="J2:M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AA84F"/>
    <outlinePr summaryBelow="0" summaryRight="0"/>
    <pageSetUpPr fitToPage="1"/>
  </sheetPr>
  <dimension ref="A1:L30"/>
  <sheetViews>
    <sheetView workbookViewId="0"/>
  </sheetViews>
  <sheetFormatPr defaultColWidth="14.42578125" defaultRowHeight="15.75" customHeight="1"/>
  <cols>
    <col min="9" max="9" width="15.85546875" customWidth="1"/>
    <col min="10" max="10" width="16" customWidth="1"/>
  </cols>
  <sheetData>
    <row r="1" spans="1:12" ht="15">
      <c r="A1" s="59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2"/>
      <c r="L1" s="2"/>
    </row>
    <row r="2" spans="1:12" ht="15">
      <c r="A2" s="57"/>
      <c r="B2" s="57"/>
      <c r="C2" s="57"/>
      <c r="D2" s="57"/>
      <c r="E2" s="57"/>
      <c r="F2" s="57"/>
      <c r="G2" s="57"/>
      <c r="H2" s="57"/>
      <c r="I2" s="57"/>
      <c r="J2" s="57"/>
      <c r="K2" s="2"/>
      <c r="L2" s="2"/>
    </row>
    <row r="3" spans="1:12" ht="15">
      <c r="A3" s="6"/>
      <c r="B3" s="6"/>
      <c r="C3" s="6"/>
      <c r="D3" s="6"/>
      <c r="E3" s="6"/>
      <c r="F3" s="6"/>
      <c r="G3" s="6"/>
      <c r="H3" s="6"/>
      <c r="I3" s="6"/>
      <c r="J3" s="6"/>
      <c r="K3" s="2"/>
      <c r="L3" s="2"/>
    </row>
    <row r="4" spans="1:12" ht="15.75" customHeight="1">
      <c r="A4" s="6"/>
      <c r="B4" s="6"/>
      <c r="C4" s="8" t="s">
        <v>4</v>
      </c>
      <c r="D4" s="8"/>
      <c r="E4" s="8" t="s">
        <v>7</v>
      </c>
      <c r="F4" s="10" t="s">
        <v>8</v>
      </c>
      <c r="G4" s="8" t="s">
        <v>9</v>
      </c>
      <c r="H4" s="10" t="s">
        <v>10</v>
      </c>
      <c r="I4" s="10" t="s">
        <v>11</v>
      </c>
      <c r="J4" s="10" t="s">
        <v>12</v>
      </c>
      <c r="K4" s="2"/>
      <c r="L4" s="2"/>
    </row>
    <row r="5" spans="1:12" ht="15">
      <c r="A5" s="6"/>
      <c r="B5" s="6"/>
      <c r="C5" s="6"/>
      <c r="D5" s="6"/>
      <c r="E5" s="6"/>
      <c r="F5" s="6"/>
      <c r="G5" s="6"/>
      <c r="H5" s="6"/>
      <c r="I5" s="6"/>
      <c r="J5" s="6"/>
      <c r="K5" s="2"/>
      <c r="L5" s="2"/>
    </row>
    <row r="6" spans="1:12" ht="15.75" customHeight="1">
      <c r="A6" s="12" t="s">
        <v>13</v>
      </c>
      <c r="B6" s="14" t="s">
        <v>14</v>
      </c>
      <c r="C6" s="16">
        <v>3668</v>
      </c>
      <c r="D6" s="6" t="s">
        <v>17</v>
      </c>
      <c r="E6" s="16">
        <v>3663</v>
      </c>
      <c r="F6" s="17" t="s">
        <v>18</v>
      </c>
      <c r="G6" s="17" t="s">
        <v>18</v>
      </c>
      <c r="H6" s="17">
        <v>7331</v>
      </c>
      <c r="I6" s="17" t="s">
        <v>27</v>
      </c>
      <c r="J6" s="6"/>
      <c r="K6" s="2"/>
      <c r="L6" s="2"/>
    </row>
    <row r="7" spans="1:12" ht="15">
      <c r="A7" s="6"/>
      <c r="B7" s="6"/>
      <c r="C7" s="6"/>
      <c r="D7" s="6" t="s">
        <v>34</v>
      </c>
      <c r="E7" s="6"/>
      <c r="F7" s="6"/>
      <c r="G7" s="6"/>
      <c r="H7" s="6"/>
      <c r="I7" s="6"/>
      <c r="J7" s="6"/>
      <c r="K7" s="2"/>
      <c r="L7" s="2"/>
    </row>
    <row r="8" spans="1:12" ht="15">
      <c r="A8" s="6"/>
      <c r="B8" s="6"/>
      <c r="C8" s="6"/>
      <c r="D8" s="6"/>
      <c r="E8" s="6"/>
      <c r="F8" s="6"/>
      <c r="G8" s="6"/>
      <c r="H8" s="6"/>
      <c r="I8" s="6"/>
      <c r="J8" s="6"/>
      <c r="K8" s="2"/>
      <c r="L8" s="2"/>
    </row>
    <row r="9" spans="1:12" ht="15.75" customHeight="1">
      <c r="A9" s="12" t="s">
        <v>13</v>
      </c>
      <c r="B9" s="14" t="s">
        <v>35</v>
      </c>
      <c r="C9" s="16">
        <v>3768</v>
      </c>
      <c r="D9" s="6" t="s">
        <v>36</v>
      </c>
      <c r="E9" s="16">
        <v>4257</v>
      </c>
      <c r="F9" s="17" t="s">
        <v>18</v>
      </c>
      <c r="G9" s="17" t="s">
        <v>18</v>
      </c>
      <c r="H9" s="17">
        <v>8025</v>
      </c>
      <c r="I9" s="25" t="e">
        <f ca="1">MINUS(H9, H6)</f>
        <v>#NAME?</v>
      </c>
      <c r="J9" s="6" t="s">
        <v>42</v>
      </c>
      <c r="K9" s="2"/>
      <c r="L9" s="2"/>
    </row>
    <row r="10" spans="1:12" ht="15">
      <c r="A10" s="6"/>
      <c r="B10" s="6"/>
      <c r="C10" s="6"/>
      <c r="D10" s="6" t="s">
        <v>43</v>
      </c>
      <c r="E10" s="6"/>
      <c r="F10" s="6"/>
      <c r="G10" s="6"/>
      <c r="H10" s="6"/>
      <c r="I10" s="6"/>
      <c r="J10" s="6"/>
      <c r="K10" s="2"/>
      <c r="L10" s="2"/>
    </row>
    <row r="11" spans="1:12" ht="15">
      <c r="A11" s="6"/>
      <c r="B11" s="6"/>
      <c r="C11" s="6"/>
      <c r="D11" s="6"/>
      <c r="E11" s="6"/>
      <c r="F11" s="6"/>
      <c r="G11" s="6"/>
      <c r="H11" s="6"/>
      <c r="I11" s="6"/>
      <c r="J11" s="6"/>
      <c r="K11" s="2"/>
      <c r="L11" s="2"/>
    </row>
    <row r="12" spans="1:12" ht="15.75" customHeight="1">
      <c r="A12" s="12" t="s">
        <v>13</v>
      </c>
      <c r="B12" s="14" t="s">
        <v>45</v>
      </c>
      <c r="C12" s="16">
        <v>3908</v>
      </c>
      <c r="D12" s="6" t="s">
        <v>46</v>
      </c>
      <c r="E12" s="16">
        <v>3852</v>
      </c>
      <c r="F12" s="17">
        <v>114</v>
      </c>
      <c r="G12" s="17">
        <v>521</v>
      </c>
      <c r="H12" s="17">
        <v>8395</v>
      </c>
      <c r="I12" s="25" t="e">
        <f ca="1">MINUS(H12,H9)</f>
        <v>#NAME?</v>
      </c>
      <c r="J12" s="6" t="s">
        <v>48</v>
      </c>
      <c r="K12" s="2"/>
      <c r="L12" s="2"/>
    </row>
    <row r="13" spans="1:12" ht="15">
      <c r="A13" s="6"/>
      <c r="B13" s="6"/>
      <c r="C13" s="6"/>
      <c r="D13" s="6" t="s">
        <v>49</v>
      </c>
      <c r="E13" s="6"/>
      <c r="F13" s="6"/>
      <c r="G13" s="6"/>
      <c r="H13" s="6"/>
      <c r="I13" s="6"/>
      <c r="J13" s="6"/>
      <c r="K13" s="2"/>
      <c r="L13" s="2"/>
    </row>
    <row r="14" spans="1:12" ht="15">
      <c r="A14" s="6"/>
      <c r="B14" s="6"/>
      <c r="C14" s="6"/>
      <c r="D14" s="6"/>
      <c r="E14" s="6"/>
      <c r="F14" s="6"/>
      <c r="G14" s="6"/>
      <c r="H14" s="6"/>
      <c r="I14" s="6"/>
      <c r="J14" s="6"/>
      <c r="K14" s="2"/>
      <c r="L14" s="2"/>
    </row>
    <row r="15" spans="1:12" ht="15">
      <c r="A15" s="12" t="s">
        <v>50</v>
      </c>
      <c r="B15" s="31" t="s">
        <v>51</v>
      </c>
      <c r="C15" s="32">
        <v>1164</v>
      </c>
      <c r="D15" s="33" t="s">
        <v>52</v>
      </c>
      <c r="E15" s="32">
        <v>1325</v>
      </c>
      <c r="F15" s="32">
        <v>30</v>
      </c>
      <c r="G15" s="32">
        <v>128</v>
      </c>
      <c r="H15" s="32">
        <v>2647</v>
      </c>
      <c r="I15" s="6"/>
      <c r="J15" s="6"/>
      <c r="K15" s="2"/>
      <c r="L15" s="2"/>
    </row>
    <row r="16" spans="1:12" ht="60">
      <c r="A16" s="6"/>
      <c r="B16" s="34" t="s">
        <v>53</v>
      </c>
      <c r="C16" s="33"/>
      <c r="D16" s="33" t="s">
        <v>54</v>
      </c>
      <c r="E16" s="33"/>
      <c r="F16" s="33"/>
      <c r="G16" s="33"/>
      <c r="H16" s="33"/>
      <c r="I16" s="6"/>
      <c r="J16" s="6"/>
      <c r="K16" s="2"/>
      <c r="L16" s="2"/>
    </row>
    <row r="17" spans="1:12" ht="15">
      <c r="A17" s="6"/>
      <c r="B17" s="33"/>
      <c r="C17" s="33"/>
      <c r="D17" s="33"/>
      <c r="E17" s="33"/>
      <c r="F17" s="33"/>
      <c r="G17" s="33"/>
      <c r="H17" s="33"/>
      <c r="I17" s="6"/>
      <c r="J17" s="6"/>
      <c r="K17" s="2"/>
      <c r="L17" s="2"/>
    </row>
    <row r="18" spans="1:12" ht="15">
      <c r="A18" s="6"/>
      <c r="B18" s="31" t="s">
        <v>55</v>
      </c>
      <c r="C18" s="32">
        <v>414</v>
      </c>
      <c r="D18" s="33" t="s">
        <v>56</v>
      </c>
      <c r="E18" s="32">
        <v>392</v>
      </c>
      <c r="F18" s="32">
        <v>14</v>
      </c>
      <c r="G18" s="32">
        <v>71</v>
      </c>
      <c r="H18" s="32">
        <v>891</v>
      </c>
      <c r="I18" s="17"/>
      <c r="J18" s="6"/>
      <c r="K18" s="2"/>
      <c r="L18" s="2"/>
    </row>
    <row r="19" spans="1:12" ht="15.75" customHeight="1">
      <c r="A19" s="6"/>
      <c r="B19" s="33" t="s">
        <v>57</v>
      </c>
      <c r="C19" s="33"/>
      <c r="D19" s="33" t="s">
        <v>58</v>
      </c>
      <c r="E19" s="33"/>
      <c r="F19" s="33"/>
      <c r="G19" s="33"/>
      <c r="H19" s="33"/>
      <c r="I19" s="6"/>
      <c r="J19" s="14"/>
      <c r="K19" s="2"/>
      <c r="L19" s="2"/>
    </row>
    <row r="20" spans="1:12" ht="15">
      <c r="A20" s="6"/>
      <c r="B20" s="33"/>
      <c r="C20" s="33"/>
      <c r="D20" s="33"/>
      <c r="E20" s="33"/>
      <c r="F20" s="33"/>
      <c r="G20" s="33"/>
      <c r="H20" s="33"/>
      <c r="I20" s="6"/>
      <c r="J20" s="6"/>
      <c r="K20" s="2"/>
      <c r="L20" s="2"/>
    </row>
    <row r="21" spans="1:12" ht="15.75" customHeight="1">
      <c r="A21" s="6"/>
      <c r="B21" s="35" t="s">
        <v>59</v>
      </c>
      <c r="C21" s="36">
        <v>4200</v>
      </c>
      <c r="D21" s="6"/>
      <c r="E21" s="36">
        <v>3744</v>
      </c>
      <c r="F21" s="36">
        <v>220</v>
      </c>
      <c r="G21" s="36">
        <v>456</v>
      </c>
      <c r="H21" s="42">
        <f>SUM(C21:G21)</f>
        <v>8620</v>
      </c>
      <c r="I21" s="25" t="e">
        <f ca="1">MINUS(H21,H12)</f>
        <v>#NAME?</v>
      </c>
      <c r="J21" s="6" t="s">
        <v>68</v>
      </c>
      <c r="K21" s="2"/>
      <c r="L21" s="2"/>
    </row>
    <row r="22" spans="1:12" ht="15">
      <c r="A22" s="6"/>
      <c r="B22" s="6"/>
      <c r="C22" s="6"/>
      <c r="D22" s="6"/>
      <c r="E22" s="6"/>
      <c r="F22" s="6"/>
      <c r="G22" s="6"/>
      <c r="H22" s="6"/>
      <c r="I22" s="6"/>
      <c r="J22" s="6"/>
      <c r="K22" s="2"/>
      <c r="L22" s="2"/>
    </row>
    <row r="23" spans="1:12" ht="15">
      <c r="A23" s="12" t="s">
        <v>3</v>
      </c>
      <c r="B23" s="44" t="s">
        <v>69</v>
      </c>
      <c r="C23" s="12"/>
      <c r="D23" s="12"/>
      <c r="E23" s="12"/>
      <c r="F23" s="6"/>
      <c r="G23" s="6"/>
      <c r="H23" s="6"/>
      <c r="I23" s="6"/>
      <c r="J23" s="6"/>
      <c r="K23" s="2"/>
      <c r="L23" s="2"/>
    </row>
    <row r="24" spans="1:12" ht="15">
      <c r="A24" s="12"/>
      <c r="B24" s="44" t="s">
        <v>70</v>
      </c>
      <c r="C24" s="12"/>
      <c r="D24" s="12"/>
      <c r="E24" s="12"/>
      <c r="F24" s="6"/>
      <c r="G24" s="6"/>
      <c r="H24" s="6"/>
      <c r="I24" s="6"/>
      <c r="J24" s="6"/>
      <c r="K24" s="2"/>
      <c r="L24" s="2"/>
    </row>
    <row r="25" spans="1:12" ht="15">
      <c r="A25" s="12"/>
      <c r="B25" s="12"/>
      <c r="C25" s="12"/>
      <c r="D25" s="12"/>
      <c r="E25" s="12"/>
      <c r="F25" s="6"/>
      <c r="G25" s="6"/>
      <c r="H25" s="6"/>
      <c r="I25" s="6"/>
      <c r="J25" s="6"/>
      <c r="K25" s="2"/>
      <c r="L25" s="2"/>
    </row>
    <row r="26" spans="1:12" ht="15">
      <c r="A26" s="6"/>
      <c r="B26" s="45"/>
      <c r="C26" s="6"/>
      <c r="D26" s="46"/>
      <c r="E26" s="6"/>
      <c r="F26" s="6"/>
      <c r="G26" s="6"/>
      <c r="H26" s="6"/>
      <c r="I26" s="6"/>
      <c r="J26" s="6"/>
      <c r="K26" s="2"/>
      <c r="L26" s="2"/>
    </row>
    <row r="27" spans="1:12" ht="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">
      <c r="A28" s="2"/>
      <c r="B28" s="2"/>
      <c r="C28" s="2"/>
      <c r="D28" s="2"/>
      <c r="E28" s="2"/>
      <c r="F28" s="48"/>
      <c r="G28" s="2"/>
      <c r="H28" s="2"/>
      <c r="I28" s="2"/>
      <c r="J28" s="2"/>
      <c r="K28" s="2"/>
      <c r="L28" s="2"/>
    </row>
    <row r="29" spans="1:12" ht="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1">
    <mergeCell ref="A1:J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00FF"/>
    <outlinePr summaryBelow="0" summaryRight="0"/>
    <pageSetUpPr fitToPage="1"/>
  </sheetPr>
  <dimension ref="A1:F17"/>
  <sheetViews>
    <sheetView workbookViewId="0"/>
  </sheetViews>
  <sheetFormatPr defaultColWidth="14.42578125" defaultRowHeight="15.75" customHeight="1"/>
  <cols>
    <col min="1" max="1" width="49.28515625" customWidth="1"/>
  </cols>
  <sheetData>
    <row r="1" spans="1:6" ht="15.75" customHeight="1">
      <c r="A1" s="60" t="s">
        <v>60</v>
      </c>
      <c r="B1" s="57"/>
      <c r="C1" s="57"/>
      <c r="D1" s="57"/>
    </row>
    <row r="3" spans="1:6" ht="25.5">
      <c r="A3" s="37" t="s">
        <v>61</v>
      </c>
      <c r="B3" s="39"/>
      <c r="C3" s="39"/>
      <c r="D3" s="39"/>
      <c r="E3" s="39"/>
      <c r="F3" s="39"/>
    </row>
    <row r="4" spans="1:6" ht="12.75">
      <c r="A4" s="39"/>
      <c r="B4" s="39"/>
      <c r="C4" s="39"/>
      <c r="D4" s="39"/>
      <c r="E4" s="39"/>
      <c r="F4" s="39"/>
    </row>
    <row r="5" spans="1:6" ht="12.75">
      <c r="A5" s="37" t="s">
        <v>62</v>
      </c>
      <c r="B5" s="39"/>
      <c r="C5" s="39"/>
      <c r="D5" s="39"/>
      <c r="E5" s="39"/>
      <c r="F5" s="39"/>
    </row>
    <row r="6" spans="1:6" ht="12.75">
      <c r="A6" s="41" t="s">
        <v>63</v>
      </c>
      <c r="B6" s="37">
        <v>3</v>
      </c>
      <c r="C6" s="39"/>
      <c r="D6" s="39"/>
      <c r="E6" s="39"/>
      <c r="F6" s="39"/>
    </row>
    <row r="7" spans="1:6" ht="12.75">
      <c r="A7" s="41" t="s">
        <v>64</v>
      </c>
      <c r="B7" s="37">
        <v>96</v>
      </c>
      <c r="C7" s="39"/>
      <c r="D7" s="39"/>
      <c r="E7" s="39"/>
      <c r="F7" s="39"/>
    </row>
    <row r="8" spans="1:6" ht="12.75">
      <c r="A8" s="41" t="s">
        <v>65</v>
      </c>
      <c r="B8" s="43">
        <v>4</v>
      </c>
      <c r="C8" s="39"/>
      <c r="D8" s="39"/>
      <c r="E8" s="39"/>
      <c r="F8" s="39"/>
    </row>
    <row r="9" spans="1:6" ht="12.75">
      <c r="A9" s="39"/>
      <c r="B9" s="39">
        <f>SUM(B6:B8)</f>
        <v>103</v>
      </c>
      <c r="C9" s="39"/>
      <c r="D9" s="39"/>
      <c r="E9" s="39"/>
      <c r="F9" s="39"/>
    </row>
    <row r="10" spans="1:6" ht="12.75">
      <c r="A10" s="39"/>
      <c r="B10" s="39"/>
      <c r="C10" s="39"/>
      <c r="D10" s="39"/>
      <c r="E10" s="39"/>
      <c r="F10" s="39"/>
    </row>
    <row r="11" spans="1:6" ht="12.75">
      <c r="A11" s="39"/>
      <c r="B11" s="39"/>
      <c r="C11" s="39"/>
      <c r="D11" s="39"/>
      <c r="E11" s="39"/>
      <c r="F11" s="39"/>
    </row>
    <row r="12" spans="1:6" ht="38.25">
      <c r="A12" s="47" t="s">
        <v>71</v>
      </c>
      <c r="B12" s="39"/>
      <c r="C12" s="39"/>
      <c r="D12" s="39"/>
      <c r="E12" s="39"/>
      <c r="F12" s="39"/>
    </row>
    <row r="13" spans="1:6" ht="12.75">
      <c r="A13" s="37" t="s">
        <v>76</v>
      </c>
      <c r="B13" s="37">
        <v>7</v>
      </c>
      <c r="C13" s="39"/>
      <c r="D13" s="39"/>
      <c r="E13" s="39"/>
      <c r="F13" s="39"/>
    </row>
    <row r="14" spans="1:6" ht="25.5">
      <c r="A14" s="37" t="s">
        <v>77</v>
      </c>
      <c r="B14" s="37">
        <v>20</v>
      </c>
      <c r="C14" s="39"/>
      <c r="D14" s="39"/>
      <c r="E14" s="39"/>
      <c r="F14" s="39"/>
    </row>
    <row r="15" spans="1:6" ht="12.75">
      <c r="A15" s="39"/>
      <c r="B15" s="39"/>
      <c r="C15" s="39"/>
      <c r="D15" s="39"/>
      <c r="E15" s="39"/>
      <c r="F15" s="39"/>
    </row>
    <row r="16" spans="1:6" ht="12.75">
      <c r="A16" s="39"/>
      <c r="B16" s="39"/>
      <c r="C16" s="39"/>
      <c r="D16" s="39"/>
      <c r="E16" s="39"/>
      <c r="F16" s="39"/>
    </row>
    <row r="17" spans="1:6" ht="12.75">
      <c r="A17" s="39"/>
      <c r="B17" s="39"/>
      <c r="C17" s="39"/>
      <c r="D17" s="39"/>
      <c r="E17" s="39"/>
      <c r="F17" s="39"/>
    </row>
  </sheetData>
  <mergeCells count="1">
    <mergeCell ref="A1:D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Points</vt:lpstr>
      <vt:lpstr>Projected Budget</vt:lpstr>
      <vt:lpstr>Service Trends</vt:lpstr>
      <vt:lpstr>Medical Referrals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Camarie Moreno</dc:creator>
  <cp:lastModifiedBy>Camarie Campfield</cp:lastModifiedBy>
  <dcterms:created xsi:type="dcterms:W3CDTF">2020-02-05T22:43:25Z</dcterms:created>
  <dcterms:modified xsi:type="dcterms:W3CDTF">2020-02-05T22:43:25Z</dcterms:modified>
</cp:coreProperties>
</file>